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80" windowHeight="6876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<sst xmlns="http://schemas.openxmlformats.org/spreadsheetml/2006/main" count="12" uniqueCount="12">
  <si>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В желтых ячейках набейте 4 байта в шестнадцетиричном виде (1 байт в 1 ячеку)</t>
  </si>
  <si>
    <t>В красной получится ответ в нормальном десятичном виде.</t>
  </si>
  <si>
    <t>Перевод из метастока в нормальны вид</t>
  </si>
  <si>
    <t>Перевод из нормального в метастоковский вид</t>
  </si>
  <si>
    <t>В красной ячейке вбейте нормальное десятичное число</t>
  </si>
  <si>
    <t>В желтых получится число метастоковское (4 байта в шестнадцатиричном виде)</t>
  </si>
  <si>
    <t>Предупреждаю сразу, что алгоритм не идеален, не приведен в порядок и претензии не принимаются.</t>
  </si>
  <si>
    <t>Если у Вас не работают функции перевода из шестн в дес, то установите в своем экселе analysis pack (Сервис -&gt; надстройки)</t>
  </si>
  <si>
    <t>1.</t>
  </si>
  <si>
    <t>2.</t>
  </si>
  <si>
    <t>3.</t>
  </si>
  <si>
    <t>Прошу не обижаться на цифирки в белых ячейках это промежуточные и аналитические  данные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</si>
</sst>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&quot; &quot;?/4"/>
    <numFmt numFmtId="165" formatCode="#&quot; &quot;??/16"/>
    <numFmt numFmtId="166" formatCode="0.0000"/>
    <numFmt numFmtId="167" formatCode="#,##0.00000000000000000000&quot;р.&quot;"/>
    <numFmt numFmtId="168" formatCode="#,##0.00000000000000000000"/>
    <numFmt numFmtId="169" formatCode="0.00000000"/>
    <numFmt numFmtId="170" formatCode="_-* #,##0.000_р_._-;\-* #,##0.000_р_._-;_-* &quot;-&quot;??_р_._-;_-@_-"/>
    <numFmt numFmtId="171" formatCode="_-* #,##0.0000_р_._-;\-* #,##0.0000_р_._-;_-* &quot;-&quot;??_р_._-;_-@_-"/>
    <numFmt numFmtId="172" formatCode="_-* #,##0.00000_р_._-;\-* #,##0.00000_р_._-;_-* &quot;-&quot;??_р_._-;_-@_-"/>
    <numFmt numFmtId="173" formatCode="_-* #,##0.00000_р_._-;\-* #,##0.00000_р_._-;_-* &quot;-&quot;?????_р_._-;_-@_-"/>
    <numFmt numFmtId="174" formatCode="0.0"/>
    <numFmt numFmtId="175" formatCode="0.000"/>
    <numFmt numFmtId="176" formatCode="0.00000"/>
    <numFmt numFmtId="177" formatCode="0.000000000"/>
    <numFmt numFmtId="178" formatCode="0.0000000000"/>
    <numFmt numFmtId="179" formatCode="0.0000000"/>
    <numFmt numFmtId="180" formatCode="0.000000"/>
    <numFmt numFmtId="181" formatCode="0.00000000000"/>
    <numFmt numFmtId="182" formatCode="0.000000000000"/>
    <numFmt numFmtId="183" formatCode="0.0000000000000"/>
    <numFmt numFmtId="184" formatCode="0.00000000000000"/>
    <numFmt numFmtId="185" formatCode="0.000000000000000"/>
    <numFmt numFmtId="186" formatCode="0.0000000000000000"/>
    <numFmt numFmtId="187" formatCode="0.00000000000000000"/>
    <numFmt numFmtId="188" formatCode="0.000000000000000000"/>
    <numFmt numFmtId="189" formatCode="0.0000000000000000000"/>
    <numFmt numFmtId="190" formatCode="0.00000000000000000000"/>
    <numFmt numFmtId="191" formatCode="0.000000000000000000000"/>
    <numFmt numFmtId="192" formatCode="0.0000000000000000000000"/>
    <numFmt numFmtId="193" formatCode="0.00000000000000000000000"/>
    <numFmt numFmtId="194" formatCode="0.000000000000000000000000"/>
  </numFmts>
  <fonts count="2">
    <font>
      <sz val="10"/>
      <name val="Arial Cyr"/>
      <family val="0"/>
    </font>
    <font>
      <b/>
      <sz val="10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166" fontId="0" fillId="0" borderId="0" xfId="0" applyNumberFormat="1" applyFill="1" applyAlignment="1">
      <alignment horizontal="center"/>
    </xf>
    <xf numFmtId="169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1" fontId="0" fillId="2" borderId="1" xfId="0" applyNumberForma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1" fontId="0" fillId="2" borderId="7" xfId="0" applyNumberFormat="1" applyFill="1" applyBorder="1" applyAlignment="1">
      <alignment horizontal="center"/>
    </xf>
    <xf numFmtId="166" fontId="0" fillId="3" borderId="6" xfId="0" applyNumberFormat="1" applyFont="1" applyFill="1" applyBorder="1" applyAlignment="1">
      <alignment/>
    </xf>
    <xf numFmtId="1" fontId="0" fillId="0" borderId="5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6" xfId="0" applyNumberFormat="1" applyFill="1" applyBorder="1" applyAlignment="1">
      <alignment/>
    </xf>
    <xf numFmtId="176" fontId="0" fillId="0" borderId="5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6" fontId="0" fillId="0" borderId="8" xfId="0" applyNumberFormat="1" applyFill="1" applyBorder="1" applyAlignment="1">
      <alignment/>
    </xf>
    <xf numFmtId="166" fontId="0" fillId="0" borderId="9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/>
    </xf>
    <xf numFmtId="166" fontId="0" fillId="0" borderId="3" xfId="0" applyNumberFormat="1" applyFill="1" applyBorder="1" applyAlignment="1">
      <alignment horizontal="center"/>
    </xf>
    <xf numFmtId="1" fontId="0" fillId="0" borderId="4" xfId="0" applyNumberFormat="1" applyFill="1" applyBorder="1" applyAlignment="1">
      <alignment/>
    </xf>
    <xf numFmtId="166" fontId="0" fillId="0" borderId="5" xfId="0" applyNumberFormat="1" applyFill="1" applyBorder="1" applyAlignment="1">
      <alignment/>
    </xf>
    <xf numFmtId="186" fontId="0" fillId="0" borderId="5" xfId="0" applyNumberFormat="1" applyFill="1" applyBorder="1" applyAlignment="1">
      <alignment horizontal="center"/>
    </xf>
    <xf numFmtId="169" fontId="0" fillId="0" borderId="0" xfId="0" applyNumberFormat="1" applyFill="1" applyBorder="1" applyAlignment="1">
      <alignment horizontal="left"/>
    </xf>
    <xf numFmtId="1" fontId="0" fillId="0" borderId="0" xfId="0" applyNumberFormat="1" applyFill="1" applyBorder="1" applyAlignment="1">
      <alignment/>
    </xf>
    <xf numFmtId="180" fontId="0" fillId="0" borderId="5" xfId="0" applyNumberFormat="1" applyFill="1" applyBorder="1" applyAlignment="1">
      <alignment horizontal="center"/>
    </xf>
    <xf numFmtId="172" fontId="0" fillId="0" borderId="6" xfId="18" applyNumberFormat="1" applyFill="1" applyBorder="1" applyAlignment="1">
      <alignment/>
    </xf>
    <xf numFmtId="166" fontId="0" fillId="0" borderId="5" xfId="0" applyNumberFormat="1" applyFill="1" applyBorder="1" applyAlignment="1">
      <alignment horizontal="center"/>
    </xf>
    <xf numFmtId="174" fontId="0" fillId="0" borderId="0" xfId="0" applyNumberFormat="1" applyFill="1" applyBorder="1" applyAlignment="1">
      <alignment horizontal="center"/>
    </xf>
    <xf numFmtId="176" fontId="0" fillId="0" borderId="0" xfId="0" applyNumberFormat="1" applyFill="1" applyBorder="1" applyAlignment="1">
      <alignment horizontal="center"/>
    </xf>
    <xf numFmtId="166" fontId="0" fillId="3" borderId="6" xfId="0" applyNumberFormat="1" applyFill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6"/>
  <sheetViews>
    <sheetView tabSelected="1" zoomScale="75" zoomScaleNormal="75" workbookViewId="0" topLeftCell="A1">
      <selection activeCell="C4" sqref="C4"/>
    </sheetView>
  </sheetViews>
  <sheetFormatPr defaultColWidth="9.00390625" defaultRowHeight="12.75"/>
  <cols>
    <col min="3" max="3" width="19.25390625" style="0" bestFit="1" customWidth="1"/>
    <col min="4" max="4" width="10.875" style="0" customWidth="1"/>
    <col min="5" max="5" width="12.50390625" style="0" customWidth="1"/>
    <col min="6" max="6" width="12.00390625" style="0" bestFit="1" customWidth="1"/>
    <col min="7" max="7" width="20.25390625" style="0" customWidth="1"/>
    <col min="8" max="8" width="11.25390625" style="0" customWidth="1"/>
  </cols>
  <sheetData>
    <row r="1" spans="2:3" ht="12.75">
      <c r="B1" s="7" t="s">
        <v>8</v>
      </c>
      <c r="C1" t="s">
        <v>6</v>
      </c>
    </row>
    <row r="2" spans="2:3" ht="12.75">
      <c r="B2" s="7" t="s">
        <v>9</v>
      </c>
      <c r="C2" t="s">
        <v>7</v>
      </c>
    </row>
    <row r="3" spans="2:3" ht="12.75">
      <c r="B3" s="7" t="s">
        <v>10</v>
      </c>
      <c r="C3" t="s">
        <v>11</v>
      </c>
    </row>
    <row r="6" ht="13.5" thickBot="1"/>
    <row r="7" spans="3:7" ht="12.75">
      <c r="C7" s="8" t="s">
        <v>2</v>
      </c>
      <c r="D7" s="9"/>
      <c r="E7" s="9"/>
      <c r="F7" s="9"/>
      <c r="G7" s="10"/>
    </row>
    <row r="8" spans="3:7" ht="12.75">
      <c r="C8" s="11" t="s">
        <v>0</v>
      </c>
      <c r="D8" s="12"/>
      <c r="E8" s="12"/>
      <c r="F8" s="12"/>
      <c r="G8" s="13"/>
    </row>
    <row r="9" spans="3:7" ht="12.75">
      <c r="C9" s="11" t="s">
        <v>1</v>
      </c>
      <c r="D9" s="12"/>
      <c r="E9" s="12"/>
      <c r="F9" s="12"/>
      <c r="G9" s="13"/>
    </row>
    <row r="10" spans="3:7" ht="12.75">
      <c r="C10" s="11"/>
      <c r="D10" s="12"/>
      <c r="E10" s="12"/>
      <c r="F10" s="12"/>
      <c r="G10" s="13"/>
    </row>
    <row r="11" spans="3:7" ht="12.75">
      <c r="C11" s="14">
        <v>60</v>
      </c>
      <c r="D11" s="6">
        <v>0</v>
      </c>
      <c r="E11" s="6">
        <v>0</v>
      </c>
      <c r="F11" s="6">
        <v>90</v>
      </c>
      <c r="G11" s="15">
        <f>ROUND(F13+E13+D13+C13,4)</f>
        <v>32768.375</v>
      </c>
    </row>
    <row r="12" spans="3:7" ht="12.75">
      <c r="C12" s="16">
        <f>_XLL.ШЕСТН.В.ДЕС(C11)</f>
        <v>96</v>
      </c>
      <c r="D12" s="17">
        <f>_XLL.ШЕСТН.В.ДЕС(D11)</f>
        <v>0</v>
      </c>
      <c r="E12" s="17">
        <f>_XLL.ШЕСТН.В.ДЕС(E11)</f>
        <v>0</v>
      </c>
      <c r="F12" s="17">
        <f>_XLL.ШЕСТН.В.ДЕС(F11)</f>
        <v>144</v>
      </c>
      <c r="G12" s="18"/>
    </row>
    <row r="13" spans="3:8" ht="12.75">
      <c r="C13" s="19">
        <f>F13/128/256/256*C12</f>
        <v>0.375</v>
      </c>
      <c r="D13" s="20">
        <f>F13/128/256*D12</f>
        <v>0</v>
      </c>
      <c r="E13" s="20">
        <f>F13/128*E12</f>
        <v>0</v>
      </c>
      <c r="F13" s="20">
        <f>POWER(2,F12-129)</f>
        <v>32768</v>
      </c>
      <c r="G13" s="18"/>
      <c r="H13" s="4"/>
    </row>
    <row r="14" spans="3:7" ht="13.5" thickBot="1">
      <c r="C14" s="21"/>
      <c r="D14" s="22"/>
      <c r="E14" s="22"/>
      <c r="F14" s="22"/>
      <c r="G14" s="23"/>
    </row>
    <row r="15" spans="3:7" ht="13.5" thickBot="1">
      <c r="C15" s="2"/>
      <c r="D15" s="3"/>
      <c r="E15" s="3"/>
      <c r="F15" s="3"/>
      <c r="G15" s="1"/>
    </row>
    <row r="16" spans="3:7" ht="12.75">
      <c r="C16" s="8" t="s">
        <v>3</v>
      </c>
      <c r="D16" s="24"/>
      <c r="E16" s="24"/>
      <c r="F16" s="24"/>
      <c r="G16" s="25"/>
    </row>
    <row r="17" spans="3:7" ht="12.75">
      <c r="C17" s="26" t="s">
        <v>4</v>
      </c>
      <c r="D17" s="20"/>
      <c r="E17" s="20"/>
      <c r="F17" s="20"/>
      <c r="G17" s="18"/>
    </row>
    <row r="18" spans="3:7" ht="12.75">
      <c r="C18" s="26" t="s">
        <v>5</v>
      </c>
      <c r="D18" s="20"/>
      <c r="E18" s="20"/>
      <c r="F18" s="20"/>
      <c r="G18" s="18"/>
    </row>
    <row r="19" spans="3:7" ht="12.75">
      <c r="C19" s="26"/>
      <c r="D19" s="20"/>
      <c r="E19" s="20"/>
      <c r="F19" s="20"/>
      <c r="G19" s="18"/>
    </row>
    <row r="20" spans="3:7" ht="12.75">
      <c r="C20" s="27">
        <f>D21</f>
        <v>3.0517578125E-05</v>
      </c>
      <c r="D20" s="20">
        <f>E21</f>
        <v>0.0078125</v>
      </c>
      <c r="E20" s="20">
        <f>POWER(2,F25-129)</f>
        <v>1</v>
      </c>
      <c r="F20" s="20"/>
      <c r="G20" s="18"/>
    </row>
    <row r="21" spans="3:7" ht="12.75">
      <c r="C21" s="27">
        <f>C20/256</f>
        <v>1.1920928955078125E-07</v>
      </c>
      <c r="D21" s="28">
        <f>D20/256</f>
        <v>3.0517578125E-05</v>
      </c>
      <c r="E21" s="28">
        <f>E20/128</f>
        <v>0.0078125</v>
      </c>
      <c r="F21" s="29"/>
      <c r="G21" s="18"/>
    </row>
    <row r="22" spans="3:7" ht="12.75">
      <c r="C22" s="30">
        <f>G24-F22-(E21*E24)-(D21*D24)</f>
        <v>1.831054687495559E-05</v>
      </c>
      <c r="D22" s="20">
        <f>G24-E20-(E21*E24)</f>
        <v>0.004687499999999956</v>
      </c>
      <c r="E22" s="20">
        <f>G24-E20</f>
        <v>0.19999999999999996</v>
      </c>
      <c r="F22" s="20">
        <f>POWER(2,F24)</f>
        <v>1</v>
      </c>
      <c r="G22" s="31"/>
    </row>
    <row r="23" spans="3:7" ht="12.75">
      <c r="C23" s="32">
        <f>C22/C21</f>
        <v>153.59999999962747</v>
      </c>
      <c r="D23" s="20">
        <f>D22/D21</f>
        <v>153.59999999999854</v>
      </c>
      <c r="E23" s="20">
        <f>E22/E21</f>
        <v>25.599999999999994</v>
      </c>
      <c r="F23" s="33">
        <f>LOG(G24,2)</f>
        <v>0.2630344058337938</v>
      </c>
      <c r="G23" s="18"/>
    </row>
    <row r="24" spans="3:8" ht="12.75">
      <c r="C24" s="16">
        <f>ROUND(C23,0)</f>
        <v>154</v>
      </c>
      <c r="D24" s="17">
        <f>ROUNDDOWN(D23,0)</f>
        <v>153</v>
      </c>
      <c r="E24" s="17">
        <f>ROUNDDOWN(E23,0)</f>
        <v>25</v>
      </c>
      <c r="F24" s="34">
        <f>IF(F23&gt;0,ROUNDDOWN(LOG(G24,2),0),ROUNDUP(LOG(G24,2),0))</f>
        <v>0</v>
      </c>
      <c r="G24" s="35">
        <v>1.2</v>
      </c>
      <c r="H24" s="5"/>
    </row>
    <row r="25" spans="3:7" ht="12.75">
      <c r="C25" s="16">
        <f>IF(G24&lt;=0,0,C24)</f>
        <v>154</v>
      </c>
      <c r="D25" s="17">
        <f>IF(G24&lt;=0,0,D24)</f>
        <v>153</v>
      </c>
      <c r="E25" s="17">
        <f>IF(G24&lt;=0,0,E24)</f>
        <v>25</v>
      </c>
      <c r="F25" s="17">
        <f>IF(G24&lt;=0,0,129+F24)</f>
        <v>129</v>
      </c>
      <c r="G25" s="18"/>
    </row>
    <row r="26" spans="3:7" ht="13.5" thickBot="1">
      <c r="C26" s="6" t="str">
        <f>_XLL.ДЕС.В.ШЕСТН(C25,2)</f>
        <v>9A</v>
      </c>
      <c r="D26" s="6" t="str">
        <f>_XLL.ДЕС.В.ШЕСТН(D25,2)</f>
        <v>99</v>
      </c>
      <c r="E26" s="6" t="str">
        <f>_XLL.ДЕС.В.ШЕСТН(E25,2)</f>
        <v>19</v>
      </c>
      <c r="F26" s="6" t="str">
        <f>_XLL.ДЕС.В.ШЕСТН(F25,2)</f>
        <v>81</v>
      </c>
      <c r="G26" s="23"/>
    </row>
  </sheetData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ADM_UFA</dc:creator>
  <cp:keywords/>
  <dc:description/>
  <cp:lastModifiedBy>ADM_UFA</cp:lastModifiedBy>
  <dcterms:created xsi:type="dcterms:W3CDTF">2003-03-18T03:57:24Z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